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13_ncr:1_{72ECCF29-AA49-43B2-B746-13E6379E3516}" xr6:coauthVersionLast="47" xr6:coauthVersionMax="47" xr10:uidLastSave="{00000000-0000-0000-0000-000000000000}"/>
  <bookViews>
    <workbookView xWindow="-120" yWindow="-120" windowWidth="29040" windowHeight="15720" xr2:uid="{00000000-000D-0000-FFFF-FFFF00000000}"/>
  </bookViews>
  <sheets>
    <sheet name="LOTE 2" sheetId="2" r:id="rId1"/>
  </sheets>
  <definedNames>
    <definedName name="_xlnm.Print_Area" localSheetId="0">'LOTE 2'!$A$1:$G$20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 l="1"/>
  <c r="C6" i="2"/>
  <c r="D6" i="2"/>
  <c r="D18" i="2" l="1"/>
  <c r="E17" i="2"/>
  <c r="E18" i="2"/>
  <c r="D17" i="2"/>
  <c r="C17" i="2"/>
  <c r="C18" i="2"/>
  <c r="B17" i="2"/>
  <c r="B18" i="2"/>
  <c r="F18" i="2" l="1"/>
  <c r="F17" i="2"/>
  <c r="E6" i="2" l="1"/>
  <c r="B16" i="2" l="1"/>
  <c r="C16" i="2"/>
  <c r="D16" i="2"/>
  <c r="E16" i="2"/>
  <c r="B19" i="2"/>
  <c r="C19" i="2"/>
  <c r="D19" i="2"/>
  <c r="E19" i="2"/>
  <c r="C15" i="2"/>
  <c r="D15" i="2"/>
  <c r="E15" i="2"/>
  <c r="B15" i="2"/>
  <c r="F19" i="2" l="1"/>
  <c r="F16" i="2"/>
  <c r="F15" i="2"/>
  <c r="G15" i="2" l="1"/>
  <c r="G19" i="2"/>
  <c r="G18" i="2"/>
  <c r="G17" i="2"/>
  <c r="G16" i="2"/>
</calcChain>
</file>

<file path=xl/sharedStrings.xml><?xml version="1.0" encoding="utf-8"?>
<sst xmlns="http://schemas.openxmlformats.org/spreadsheetml/2006/main" count="21" uniqueCount="16">
  <si>
    <t>CANON ESPAÑA, S.A.</t>
  </si>
  <si>
    <t>LYRECO ESPAÑA, S.A.</t>
  </si>
  <si>
    <t>ANTALIS IBERIA, S.A.</t>
  </si>
  <si>
    <t>TOTAL € (SIN IVA)</t>
  </si>
  <si>
    <t>Nº DE UNIDADES DE CAJAS</t>
  </si>
  <si>
    <t>EMPRESAS/ PRECIOS OFERTADOS EN A.M. POR CAJA</t>
  </si>
  <si>
    <t>EMPRESAS/ PRECIO TOTAL Y POR CATEGORÍAS</t>
  </si>
  <si>
    <t>PAPEL RECICLADO 80G A4. PE Y BAL</t>
  </si>
  <si>
    <t>PAPEL RECICLADO 80G A4. CA, CE Y ML</t>
  </si>
  <si>
    <t>PAPEL RECICLADO 80G A3. PE Y BAL</t>
  </si>
  <si>
    <t>SI EL VALOR ESTIMADO ES INFERIOR A 10.000 €, EL ORGANISMO INTERESADO PODRÁ PROPONER LA ADJUDICACIÓN DEL CONTRATO DIRECTAMENTE A LA EMPRESA CUYA OFERTA SEA MÁS ECONÓMICA.</t>
  </si>
  <si>
    <t>GUTHERSA, S.A.</t>
  </si>
  <si>
    <t>PAPELES DISTRIMAR S.L.</t>
  </si>
  <si>
    <t>HERRAMIENTA DE AYUDA PARA EL CÁLCULO DEL VALOR ESTIMADO DE CONTRATOS BASADOS POR ADJUDICACIÓN DIRECTA
A.M. 20/2025 PARA SUMINISTRO DE PAPEL - LOTE 2</t>
  </si>
  <si>
    <t>PAPEL RECICLADO 80G A3.  CA, CE Y ML</t>
  </si>
  <si>
    <t>La Comisión Permanente de la Junta de Contratación Centralizada, al objeto de desempatar las ofertas presentadas por los licitadores ANTALIS IBERIA, S.A. y LYRECO ESPAÑA, S.A. para el PAPEL RECICLADO 80G/M2  - FORMATO A4-PENINSULA Y BALEARES en la adjudicación de los contratos basados del lote 2 del Acuerdo marco que tengan por objeto exclusivamente el suministro de dicho papel y que, según lo dispuesto en la cláusula 32.2.2 del PCAP, puedan ser adjudicados directamente sin convocar una nueva licitación, acordó que se les  requiriese para que, en el plazo máximo de diez días hábiles, a contar desde el siguiente a aquel en que hubieran recibido el requerimiento, aportasen la siguiente documentación:
• Declaración responsable firmada electrónicamente por el apoderado de la empresa en la que se haga constar el porcentaje de trabajadores con discapacidad o en situación de exclusión social en la plantilla, indicando el número de trabajadores fijos con discapacidad y el número de personas trabajadoras en inclusión, referida al periodo de los últimos 12 meses anteriores al momento de finalizar el plazo de presentación de ofertas, esto es, 18 de noviembre de 2025.
• Documentación que confirme la información suministrada en la declaración responsable: informe de trabajadores en alta y de plantilla media de trabajadores en alta, certificación de la vida laboral de los trabajadores con discapacidad contratados, Relación Nominal de Trabajadores –RNT-, o cualquier otra documentación que permita acreditar la citada información.
Una vez concluido el plazo concedido, a la vista de la documentación aportada, y en aplicación de la doctrina del Tribunal Administrativo Central de Recursos Contractuales recogida, entre otras, en su Resolución nº 588/2025, el porcentaje de personas con discapacidad en la plantilla, sin computar las medidas alternativas, es de 0,56 % en el caso de ANTALIS IBERIA, S.A. y de 1,31 % en LYRECO ESPAÑA, S.A. 
Por consiguiente, en la adjudicación de los contratos basados en el lote 2 del acuerdo marco que tengan por objeto exclusivamente el suministro de papel reciclado - 80g/m2 - formato A4 – Península y Baleares y que, según lo dispuesto en la cláusula 32.2.2 del PCAP, puedan ser adjudicados directamente sin convocar una nueva licitación, se tendrá en cuenta el siguiente orden de clasificación en cuanto a las citadas empresas:
                   • 1º LYRECO ESPAÑA, S.A. (NIF A79206223)
                   • 2º ANTALIS IBERIA, S.A. (NIF A78456506)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</si>
</sst>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 x14ac:knownFonts="1">
    <font>
      <sz val="11"/>
      <color theme="1"/>
      <name val="Calibri"/>
      <family val="2"/>
      <scheme val="minor"/>
    </font>
    <font>
      <b/>
      <sz val="10"/>
      <color theme="1"/>
      <name val="Calibri"/>
      <family val="2"/>
      <scheme val="minor"/>
    </font>
    <font>
      <sz val="10"/>
      <color theme="1"/>
      <name val="Calibri"/>
      <family val="2"/>
      <scheme val="minor"/>
    </font>
    <font>
      <b/>
      <sz val="10"/>
      <color rgb="FFFF0000"/>
      <name val="Calibri"/>
      <family val="2"/>
      <scheme val="minor"/>
    </font>
    <font>
      <sz val="10"/>
      <color theme="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indexed="64"/>
      </bottom>
      <diagonal/>
    </border>
    <border>
      <left/>
      <right/>
      <top style="thin">
        <color indexed="64"/>
      </top>
      <bottom/>
      <diagonal/>
    </border>
    <border>
      <left style="thin">
        <color auto="1"/>
      </left>
      <right/>
      <top style="thin">
        <color auto="1"/>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2" fillId="4" borderId="3" xfId="0" applyFont="1" applyFill="1" applyBorder="1" applyAlignment="1">
      <alignment vertical="center"/>
    </xf>
    <xf numFmtId="0" fontId="2" fillId="4" borderId="0" xfId="0" applyFont="1" applyFill="1" applyAlignment="1">
      <alignment vertical="center"/>
    </xf>
    <xf numFmtId="0" fontId="1" fillId="0" borderId="1" xfId="0" applyFont="1" applyBorder="1" applyAlignment="1">
      <alignment horizontal="left" vertical="center" wrapText="1"/>
    </xf>
    <xf numFmtId="0" fontId="2" fillId="0" borderId="0" xfId="0" applyFont="1" applyAlignment="1">
      <alignment vertical="center"/>
    </xf>
    <xf numFmtId="0" fontId="1" fillId="2" borderId="1" xfId="0" applyFont="1" applyFill="1" applyBorder="1" applyAlignment="1">
      <alignment vertical="center"/>
    </xf>
    <xf numFmtId="164" fontId="2" fillId="0" borderId="2" xfId="0" applyNumberFormat="1" applyFont="1" applyBorder="1" applyAlignment="1">
      <alignment vertical="center"/>
    </xf>
    <xf numFmtId="0" fontId="1" fillId="0" borderId="2" xfId="0" applyFont="1" applyBorder="1" applyAlignment="1">
      <alignment vertical="center" wrapText="1"/>
    </xf>
    <xf numFmtId="0" fontId="2" fillId="2" borderId="2" xfId="0" applyFont="1" applyFill="1" applyBorder="1" applyAlignment="1">
      <alignment vertical="center"/>
    </xf>
    <xf numFmtId="0" fontId="2" fillId="4" borderId="5" xfId="0" applyFont="1" applyFill="1" applyBorder="1" applyAlignment="1">
      <alignment vertical="center"/>
    </xf>
    <xf numFmtId="0" fontId="2" fillId="4" borderId="6" xfId="0" applyFont="1" applyFill="1" applyBorder="1" applyAlignment="1">
      <alignment vertical="center"/>
    </xf>
    <xf numFmtId="0" fontId="2" fillId="4" borderId="7" xfId="0" applyFont="1" applyFill="1" applyBorder="1" applyAlignment="1">
      <alignment vertical="center"/>
    </xf>
    <xf numFmtId="0" fontId="2" fillId="4" borderId="8" xfId="0" applyFont="1" applyFill="1" applyBorder="1" applyAlignment="1">
      <alignment vertical="center"/>
    </xf>
    <xf numFmtId="0" fontId="1" fillId="3" borderId="2" xfId="0" applyFont="1" applyFill="1" applyBorder="1" applyAlignment="1">
      <alignment horizontal="center" vertical="center"/>
    </xf>
    <xf numFmtId="0" fontId="2" fillId="3" borderId="2" xfId="0" applyFont="1" applyFill="1" applyBorder="1" applyAlignment="1" applyProtection="1">
      <alignment horizontal="right" vertical="center"/>
      <protection locked="0"/>
    </xf>
    <xf numFmtId="0" fontId="1" fillId="2" borderId="2" xfId="0" applyFont="1" applyFill="1" applyBorder="1" applyAlignment="1">
      <alignment vertical="center"/>
    </xf>
    <xf numFmtId="0" fontId="2" fillId="0" borderId="2" xfId="0" applyFont="1" applyBorder="1" applyAlignment="1">
      <alignment vertical="center" wrapText="1"/>
    </xf>
    <xf numFmtId="164" fontId="2" fillId="0" borderId="2" xfId="0" applyNumberFormat="1" applyFont="1" applyBorder="1" applyAlignment="1">
      <alignment horizontal="center" vertical="center"/>
    </xf>
    <xf numFmtId="0" fontId="2" fillId="0" borderId="2" xfId="0" applyFont="1" applyBorder="1" applyAlignment="1">
      <alignment horizontal="center" vertical="center" wrapText="1"/>
    </xf>
    <xf numFmtId="0" fontId="3" fillId="4" borderId="0" xfId="0" applyFont="1" applyFill="1" applyAlignment="1">
      <alignment vertical="center" wrapText="1"/>
    </xf>
    <xf numFmtId="164" fontId="3" fillId="0" borderId="2" xfId="0" applyNumberFormat="1" applyFont="1" applyBorder="1" applyAlignment="1">
      <alignment vertical="center"/>
    </xf>
    <xf numFmtId="0" fontId="2" fillId="4" borderId="7" xfId="0" applyFont="1" applyFill="1" applyBorder="1" applyAlignment="1">
      <alignment vertical="center" wrapText="1"/>
    </xf>
    <xf numFmtId="0" fontId="2" fillId="4" borderId="0" xfId="0" applyFont="1" applyFill="1" applyAlignment="1">
      <alignment vertical="center" wrapText="1"/>
    </xf>
    <xf numFmtId="0" fontId="2" fillId="4" borderId="8" xfId="0" applyFont="1" applyFill="1" applyBorder="1" applyAlignment="1">
      <alignment vertical="center" wrapText="1"/>
    </xf>
    <xf numFmtId="0" fontId="2" fillId="0" borderId="0" xfId="0" applyFont="1" applyAlignment="1">
      <alignment vertical="center" wrapText="1"/>
    </xf>
    <xf numFmtId="0" fontId="4" fillId="5" borderId="0" xfId="0" applyFont="1" applyFill="1" applyAlignment="1">
      <alignment vertical="center"/>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2" fillId="4" borderId="4"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4" fillId="0" borderId="4"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cellXfs>
  <cellStyles count="1">
    <cellStyle name="Normal" xfId="0" builtinId="0"/>
  </cellStyles>
  <dxfs count="1">
    <dxf>
      <font>
        <b/>
        <i val="0"/>
        <color theme="1"/>
      </font>
      <fill>
        <patternFill>
          <bgColor rgb="FFFFFF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3"/>
  <sheetViews>
    <sheetView tabSelected="1" zoomScaleNormal="100" workbookViewId="0">
      <selection activeCell="G8" sqref="G8"/>
    </sheetView>
  </sheetViews>
  <sheetFormatPr baseColWidth="10" defaultColWidth="11.42578125" defaultRowHeight="12.75" x14ac:dyDescent="0.25"/>
  <cols>
    <col min="1" max="1" width="63.7109375" style="4" customWidth="1"/>
    <col min="2" max="2" width="17.28515625" style="4" customWidth="1"/>
    <col min="3" max="3" width="17.85546875" style="4" customWidth="1"/>
    <col min="4" max="4" width="16.140625" style="4" customWidth="1"/>
    <col min="5" max="5" width="17" style="4" customWidth="1"/>
    <col min="6" max="6" width="14.42578125" style="4" customWidth="1"/>
    <col min="7" max="7" width="34" style="4" customWidth="1"/>
    <col min="8" max="16384" width="11.42578125" style="4"/>
  </cols>
  <sheetData>
    <row r="1" spans="1:7" ht="47.25" customHeight="1" x14ac:dyDescent="0.25">
      <c r="A1" s="26" t="s">
        <v>13</v>
      </c>
      <c r="B1" s="27"/>
      <c r="C1" s="27"/>
      <c r="D1" s="27"/>
      <c r="E1" s="27"/>
      <c r="F1" s="27"/>
      <c r="G1" s="28"/>
    </row>
    <row r="2" spans="1:7" ht="17.25" customHeight="1" x14ac:dyDescent="0.25">
      <c r="A2" s="9"/>
      <c r="B2" s="1"/>
      <c r="C2" s="1"/>
      <c r="D2" s="1"/>
      <c r="E2" s="1"/>
      <c r="F2" s="1"/>
      <c r="G2" s="10"/>
    </row>
    <row r="3" spans="1:7" x14ac:dyDescent="0.25">
      <c r="A3" s="11"/>
      <c r="B3" s="18">
        <v>20200</v>
      </c>
      <c r="C3" s="18">
        <v>20300</v>
      </c>
      <c r="D3" s="18">
        <v>20400</v>
      </c>
      <c r="E3" s="18">
        <v>20500</v>
      </c>
      <c r="F3" s="2"/>
      <c r="G3" s="12"/>
    </row>
    <row r="4" spans="1:7" ht="38.25" x14ac:dyDescent="0.25">
      <c r="A4" s="11"/>
      <c r="B4" s="3" t="s">
        <v>7</v>
      </c>
      <c r="C4" s="3" t="s">
        <v>8</v>
      </c>
      <c r="D4" s="3" t="s">
        <v>9</v>
      </c>
      <c r="E4" s="3" t="s">
        <v>14</v>
      </c>
      <c r="F4" s="2"/>
      <c r="G4" s="12"/>
    </row>
    <row r="5" spans="1:7" ht="17.25" customHeight="1" x14ac:dyDescent="0.25">
      <c r="A5" s="13" t="s">
        <v>4</v>
      </c>
      <c r="B5" s="14"/>
      <c r="C5" s="14"/>
      <c r="D5" s="14"/>
      <c r="E5" s="14"/>
      <c r="F5" s="2"/>
      <c r="G5" s="12"/>
    </row>
    <row r="6" spans="1:7" s="24" customFormat="1" ht="34.5" customHeight="1" x14ac:dyDescent="0.25">
      <c r="A6" s="21"/>
      <c r="B6" s="19" t="str">
        <f t="shared" ref="B6:E6" si="0">IF(OR(B5&gt;=6,B5=0),"","COMPROBAR PEDIDO MÍNIMO")</f>
        <v/>
      </c>
      <c r="C6" s="19" t="str">
        <f t="shared" si="0"/>
        <v/>
      </c>
      <c r="D6" s="19" t="str">
        <f t="shared" si="0"/>
        <v/>
      </c>
      <c r="E6" s="19" t="str">
        <f t="shared" si="0"/>
        <v/>
      </c>
      <c r="F6" s="22"/>
      <c r="G6" s="23"/>
    </row>
    <row r="7" spans="1:7" ht="18.75" customHeight="1" x14ac:dyDescent="0.25">
      <c r="A7" s="15" t="s">
        <v>5</v>
      </c>
      <c r="B7" s="8"/>
      <c r="C7" s="8"/>
      <c r="D7" s="8"/>
      <c r="E7" s="8"/>
      <c r="F7" s="2"/>
      <c r="G7" s="12"/>
    </row>
    <row r="8" spans="1:7" x14ac:dyDescent="0.25">
      <c r="A8" s="16" t="s">
        <v>2</v>
      </c>
      <c r="B8" s="17">
        <v>13.1</v>
      </c>
      <c r="C8" s="17">
        <v>13.5</v>
      </c>
      <c r="D8" s="17">
        <v>26.2</v>
      </c>
      <c r="E8" s="17">
        <v>27</v>
      </c>
      <c r="F8" s="2"/>
      <c r="G8" s="12"/>
    </row>
    <row r="9" spans="1:7" x14ac:dyDescent="0.25">
      <c r="A9" s="16" t="s">
        <v>0</v>
      </c>
      <c r="B9" s="17">
        <v>13.65</v>
      </c>
      <c r="C9" s="17">
        <v>14.6</v>
      </c>
      <c r="D9" s="17">
        <v>27.3</v>
      </c>
      <c r="E9" s="17">
        <v>29.2</v>
      </c>
      <c r="F9" s="2"/>
      <c r="G9" s="12"/>
    </row>
    <row r="10" spans="1:7" x14ac:dyDescent="0.25">
      <c r="A10" s="16" t="s">
        <v>11</v>
      </c>
      <c r="B10" s="17">
        <v>15.7</v>
      </c>
      <c r="C10" s="17">
        <v>20.7</v>
      </c>
      <c r="D10" s="17">
        <v>31.45</v>
      </c>
      <c r="E10" s="17">
        <v>36.450000000000003</v>
      </c>
      <c r="F10" s="2"/>
      <c r="G10" s="12"/>
    </row>
    <row r="11" spans="1:7" x14ac:dyDescent="0.25">
      <c r="A11" s="16" t="s">
        <v>12</v>
      </c>
      <c r="B11" s="17">
        <v>19.5</v>
      </c>
      <c r="C11" s="17">
        <v>37</v>
      </c>
      <c r="D11" s="17">
        <v>39</v>
      </c>
      <c r="E11" s="17">
        <v>74</v>
      </c>
      <c r="F11" s="2"/>
      <c r="G11" s="12"/>
    </row>
    <row r="12" spans="1:7" x14ac:dyDescent="0.25">
      <c r="A12" s="16" t="s">
        <v>1</v>
      </c>
      <c r="B12" s="17">
        <v>13.1</v>
      </c>
      <c r="C12" s="17">
        <v>13.1</v>
      </c>
      <c r="D12" s="17">
        <v>26.15</v>
      </c>
      <c r="E12" s="17">
        <v>26.15</v>
      </c>
      <c r="F12" s="2"/>
      <c r="G12" s="12"/>
    </row>
    <row r="13" spans="1:7" ht="11.25" customHeight="1" x14ac:dyDescent="0.25">
      <c r="A13" s="11"/>
      <c r="B13" s="2"/>
      <c r="C13" s="2"/>
      <c r="D13" s="2"/>
      <c r="E13" s="2"/>
      <c r="F13" s="2"/>
      <c r="G13" s="12"/>
    </row>
    <row r="14" spans="1:7" ht="25.5" x14ac:dyDescent="0.25">
      <c r="A14" s="5" t="s">
        <v>6</v>
      </c>
      <c r="B14" s="2"/>
      <c r="C14" s="2"/>
      <c r="D14" s="2"/>
      <c r="E14" s="2"/>
      <c r="F14" s="7" t="s">
        <v>3</v>
      </c>
      <c r="G14" s="12"/>
    </row>
    <row r="15" spans="1:7" x14ac:dyDescent="0.25">
      <c r="A15" s="16" t="s">
        <v>2</v>
      </c>
      <c r="B15" s="6">
        <f t="shared" ref="B15:E16" si="1">IF(B$5&gt;=1,B$5*B8,0)</f>
        <v>0</v>
      </c>
      <c r="C15" s="6">
        <f t="shared" si="1"/>
        <v>0</v>
      </c>
      <c r="D15" s="6">
        <f t="shared" si="1"/>
        <v>0</v>
      </c>
      <c r="E15" s="6">
        <f t="shared" si="1"/>
        <v>0</v>
      </c>
      <c r="F15" s="6">
        <f>SUM(B15:E15)</f>
        <v>0</v>
      </c>
      <c r="G15" s="20" t="str">
        <f>IF(AND(F15&gt;0,F15=MIN($F$15:$F$19)),IF(F15&gt;10000,"SEGUNDA LICITACIÓN","ADJUDICATARIA LYRECO POR DESEMPATE"),"")</f>
        <v/>
      </c>
    </row>
    <row r="16" spans="1:7" x14ac:dyDescent="0.25">
      <c r="A16" s="16" t="s">
        <v>0</v>
      </c>
      <c r="B16" s="6">
        <f t="shared" si="1"/>
        <v>0</v>
      </c>
      <c r="C16" s="6">
        <f t="shared" si="1"/>
        <v>0</v>
      </c>
      <c r="D16" s="6">
        <f t="shared" si="1"/>
        <v>0</v>
      </c>
      <c r="E16" s="6">
        <f t="shared" si="1"/>
        <v>0</v>
      </c>
      <c r="F16" s="6">
        <f>SUM(B16:E16)</f>
        <v>0</v>
      </c>
      <c r="G16" s="20" t="str">
        <f t="shared" ref="G16:G18" si="2">IF(AND(F16&gt;0,F16=MIN($F$15:$F$19)),IF(F16&gt;10000,"SEGUNDA LICITACIÓN","MIN"),"")</f>
        <v/>
      </c>
    </row>
    <row r="17" spans="1:9" x14ac:dyDescent="0.25">
      <c r="A17" s="16" t="s">
        <v>11</v>
      </c>
      <c r="B17" s="6">
        <f t="shared" ref="B17:C18" si="3">IF(B$5&gt;=1,B$5*B10,0)</f>
        <v>0</v>
      </c>
      <c r="C17" s="6">
        <f t="shared" si="3"/>
        <v>0</v>
      </c>
      <c r="D17" s="6">
        <f>IF(D$5&gt;=1,D$5*D10,0)</f>
        <v>0</v>
      </c>
      <c r="E17" s="6">
        <f t="shared" ref="E17:E18" si="4">IF(E$5&gt;=1,E$5*E10,0)</f>
        <v>0</v>
      </c>
      <c r="F17" s="6">
        <f t="shared" ref="F17:F18" si="5">SUM(B17:E17)</f>
        <v>0</v>
      </c>
      <c r="G17" s="20" t="str">
        <f t="shared" si="2"/>
        <v/>
      </c>
    </row>
    <row r="18" spans="1:9" x14ac:dyDescent="0.25">
      <c r="A18" s="16" t="s">
        <v>12</v>
      </c>
      <c r="B18" s="6">
        <f t="shared" si="3"/>
        <v>0</v>
      </c>
      <c r="C18" s="6">
        <f t="shared" si="3"/>
        <v>0</v>
      </c>
      <c r="D18" s="6">
        <f>IF(D$5&gt;=1,D$5*D11,0)</f>
        <v>0</v>
      </c>
      <c r="E18" s="6">
        <f t="shared" si="4"/>
        <v>0</v>
      </c>
      <c r="F18" s="6">
        <f t="shared" si="5"/>
        <v>0</v>
      </c>
      <c r="G18" s="20" t="str">
        <f t="shared" si="2"/>
        <v/>
      </c>
    </row>
    <row r="19" spans="1:9" x14ac:dyDescent="0.25">
      <c r="A19" s="16" t="s">
        <v>1</v>
      </c>
      <c r="B19" s="6">
        <f t="shared" ref="B19:E19" si="6">IF(B$5&gt;=1,B$5*B12,0)</f>
        <v>0</v>
      </c>
      <c r="C19" s="6">
        <f t="shared" si="6"/>
        <v>0</v>
      </c>
      <c r="D19" s="6">
        <f t="shared" si="6"/>
        <v>0</v>
      </c>
      <c r="E19" s="6">
        <f t="shared" si="6"/>
        <v>0</v>
      </c>
      <c r="F19" s="6">
        <f>SUM(B19:E19)</f>
        <v>0</v>
      </c>
      <c r="G19" s="20" t="str">
        <f>IF(AND(F19&gt;0,F19=MIN($F$15:$F$19)),IF(F19&gt;10000,"SEGUNDA LICITACIÓN","MIN"),"")</f>
        <v/>
      </c>
    </row>
    <row r="20" spans="1:9" ht="27" customHeight="1" x14ac:dyDescent="0.25">
      <c r="A20" s="29" t="s">
        <v>10</v>
      </c>
      <c r="B20" s="30"/>
      <c r="C20" s="30"/>
      <c r="D20" s="30"/>
      <c r="E20" s="30"/>
      <c r="F20" s="30"/>
      <c r="G20" s="31"/>
    </row>
    <row r="23" spans="1:9" ht="261" customHeight="1" x14ac:dyDescent="0.25">
      <c r="A23" s="32" t="s">
        <v>15</v>
      </c>
      <c r="B23" s="33"/>
      <c r="C23" s="33"/>
      <c r="D23" s="33"/>
      <c r="E23" s="33"/>
      <c r="F23" s="33"/>
      <c r="G23" s="34"/>
      <c r="I23" s="25"/>
    </row>
  </sheetData>
  <sheetProtection algorithmName="SHA-512" hashValue="EWG4aNrnT6ZEcHoUg8sHh76SiQf1m7y3H+ShG7W54hOo67utdnYwFDHUsE8JEsotwOCqGz8LR8RFxe/WUuA/bQ==" saltValue="7W+ugxw7tWE5XE1lA9XB8g==" spinCount="100000" sheet="1" objects="1" scenarios="1"/>
  <protectedRanges>
    <protectedRange password="F30B" sqref="A1:E4 A5:A20 F1:G14 F20:G20 F15:F19 B6:E20" name="Rango2NO MODIFICAR"/>
    <protectedRange sqref="B5:E5" name="RangoENTRADA DATOS"/>
    <protectedRange password="F30B" sqref="G15:G19" name="Rango2NO MODIFICAR_1"/>
  </protectedRanges>
  <mergeCells count="3">
    <mergeCell ref="A1:G1"/>
    <mergeCell ref="A20:G20"/>
    <mergeCell ref="A23:G23"/>
  </mergeCells>
  <conditionalFormatting sqref="A23:G23">
    <cfRule type="expression" dxfId="0" priority="1" stopIfTrue="1">
      <formula>$G15="ADJUDICATARIA LYRECO POR DESEMPATE"</formula>
    </cfRule>
  </conditionalFormatting>
  <pageMargins left="0.70866141732283472" right="0.70866141732283472" top="0.74803149606299213" bottom="0.74803149606299213" header="0.31496062992125984" footer="0.31496062992125984"/>
  <pageSetup paperSize="9" scale="84" orientation="landscape" r:id="rId1"/>
  <headerFooter>
    <oddHeader>&amp;C&amp;F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LOTE 2</vt:lpstr>
      <vt:lpstr>'LOTE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2026-02-17T16:32:01Z</dcterms:modified>
</cp:coreProperties>
</file>